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undh\Desktop\"/>
    </mc:Choice>
  </mc:AlternateContent>
  <bookViews>
    <workbookView xWindow="28680" yWindow="-120" windowWidth="29040" windowHeight="15840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1" l="1"/>
  <c r="E49" i="1"/>
  <c r="E23" i="1" l="1"/>
  <c r="F23" i="1" s="1"/>
  <c r="E15" i="1"/>
  <c r="E36" i="1"/>
  <c r="D29" i="1"/>
  <c r="D20" i="1"/>
  <c r="D11" i="1"/>
  <c r="F15" i="1" s="1"/>
  <c r="E39" i="1" l="1"/>
  <c r="D40" i="1"/>
  <c r="F36" i="1"/>
  <c r="F40" i="1" s="1"/>
  <c r="E33" i="1"/>
  <c r="F41" i="1" l="1"/>
  <c r="E44" i="1"/>
  <c r="E50" i="1" s="1"/>
  <c r="F46" i="1" l="1"/>
</calcChain>
</file>

<file path=xl/sharedStrings.xml><?xml version="1.0" encoding="utf-8"?>
<sst xmlns="http://schemas.openxmlformats.org/spreadsheetml/2006/main" count="77" uniqueCount="47">
  <si>
    <t xml:space="preserve">Førebels vurdering knytt til kostnad ombygging Godøy skule og Giske Ungdomsskule </t>
  </si>
  <si>
    <t>Godøy skule</t>
  </si>
  <si>
    <t>kalkyle Bygg</t>
  </si>
  <si>
    <t>Kalkyle Trafikk</t>
  </si>
  <si>
    <t>Anbod Bygg</t>
  </si>
  <si>
    <t>Giske Anlegg AS</t>
  </si>
  <si>
    <t>Norconsult</t>
  </si>
  <si>
    <t>Giske Ungdomsskule</t>
  </si>
  <si>
    <t>Tilbod grunnarbeid</t>
  </si>
  <si>
    <t>Adapteo AS</t>
  </si>
  <si>
    <t>EKS MVA</t>
  </si>
  <si>
    <t>Peab K.Nordang</t>
  </si>
  <si>
    <t>Konsulent</t>
  </si>
  <si>
    <t xml:space="preserve">Vurdert av </t>
  </si>
  <si>
    <t>Kalkyle Bygg</t>
  </si>
  <si>
    <t xml:space="preserve">Netto låneramme </t>
  </si>
  <si>
    <t xml:space="preserve">Tilbod parkering med meir. </t>
  </si>
  <si>
    <t>Anbydar/ tilbydar</t>
  </si>
  <si>
    <t>Konsulent estimat</t>
  </si>
  <si>
    <t>Kalkyle</t>
  </si>
  <si>
    <t>Anbod</t>
  </si>
  <si>
    <t>Avvik</t>
  </si>
  <si>
    <t>Prosjektnr.</t>
  </si>
  <si>
    <t>Eks mva</t>
  </si>
  <si>
    <t>Oppsjon 5modular (eit 5.klasserom m.m.)</t>
  </si>
  <si>
    <t xml:space="preserve">Samla tilbod 5 klasserom m.m. </t>
  </si>
  <si>
    <t>Anbod Bygg 23 modular (4 klasserom m.m.)</t>
  </si>
  <si>
    <t>Godøy skule - Trafikktrygging</t>
  </si>
  <si>
    <t>Samla abodssum m.m. utan eigen sikerh.marg.</t>
  </si>
  <si>
    <t>Venta kostnad eks eigen sikkerheitsmargin</t>
  </si>
  <si>
    <t>Låneramme til bruk skulestruktur jf. A.K. Thu</t>
  </si>
  <si>
    <t>Samla sum avvik  (manglande finnasiering)</t>
  </si>
  <si>
    <t xml:space="preserve">Manglande finasiering </t>
  </si>
  <si>
    <t xml:space="preserve">Bør legge inn eit påslag for ikke kjente kostnadar  på 5% </t>
  </si>
  <si>
    <t>Låneramme må aukast om tilak skal gjennomførast jf. mottatt tilbod/ anbod</t>
  </si>
  <si>
    <t>SAMLA</t>
  </si>
  <si>
    <t>Låneramme</t>
  </si>
  <si>
    <t>ØKONOMISK OPPSTILLING SKULESTRUKTURENDRING 2021</t>
  </si>
  <si>
    <t>UKJENT/ EIGEN SIKKERHEITSMARGIN</t>
  </si>
  <si>
    <t>Robert Valderhaug 27.04.2021</t>
  </si>
  <si>
    <t>Frigitte midler andre prosjekt jf. Økonomisjefen</t>
  </si>
  <si>
    <t xml:space="preserve">Det vil bli frigitt midlar frå andre prosjekt, men prosjektnr. er pr no ikke kjent </t>
  </si>
  <si>
    <t>Samla anbod/ tilbodssum inkl sikkerheit</t>
  </si>
  <si>
    <t xml:space="preserve">Samla ny låneramme vert då </t>
  </si>
  <si>
    <t>Avvik - ny sikkerheit - ikke kjente kostnadar</t>
  </si>
  <si>
    <t>Samla sum manglande finnasierig jf. Låneramme</t>
  </si>
  <si>
    <t xml:space="preserve"> Bør kunne nyttast til: Miljøsanering Godøy skule som ikke er med i Peab Nordang sit anbod. Jf. Møte med Peab i dag 27.4.21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</si>
</sst>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Brush Script MT"/>
      <family val="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3" fontId="0" fillId="2" borderId="1" xfId="0" applyNumberFormat="1" applyFill="1" applyBorder="1"/>
    <xf numFmtId="3" fontId="2" fillId="2" borderId="1" xfId="0" applyNumberFormat="1" applyFont="1" applyFill="1" applyBorder="1"/>
    <xf numFmtId="0" fontId="0" fillId="0" borderId="0" xfId="0" applyFill="1"/>
    <xf numFmtId="3" fontId="0" fillId="0" borderId="1" xfId="0" applyNumberForma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3" fontId="2" fillId="0" borderId="0" xfId="0" applyNumberFormat="1" applyFont="1" applyFill="1" applyBorder="1"/>
    <xf numFmtId="3" fontId="2" fillId="0" borderId="0" xfId="0" applyNumberFormat="1" applyFont="1" applyBorder="1"/>
    <xf numFmtId="3" fontId="4" fillId="0" borderId="0" xfId="0" applyNumberFormat="1" applyFont="1" applyBorder="1"/>
    <xf numFmtId="0" fontId="5" fillId="0" borderId="1" xfId="0" applyFont="1" applyFill="1" applyBorder="1"/>
    <xf numFmtId="3" fontId="5" fillId="0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3" fontId="6" fillId="0" borderId="1" xfId="0" applyNumberFormat="1" applyFont="1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2" borderId="0" xfId="0" applyNumberFormat="1" applyFill="1" applyBorder="1"/>
    <xf numFmtId="0" fontId="0" fillId="2" borderId="9" xfId="0" applyFill="1" applyBorder="1"/>
    <xf numFmtId="0" fontId="0" fillId="0" borderId="10" xfId="0" applyBorder="1"/>
    <xf numFmtId="0" fontId="0" fillId="2" borderId="11" xfId="0" applyFill="1" applyBorder="1"/>
    <xf numFmtId="0" fontId="0" fillId="0" borderId="8" xfId="0" applyFill="1" applyBorder="1"/>
    <xf numFmtId="0" fontId="0" fillId="0" borderId="11" xfId="0" applyBorder="1"/>
    <xf numFmtId="0" fontId="5" fillId="0" borderId="10" xfId="0" applyFont="1" applyFill="1" applyBorder="1"/>
    <xf numFmtId="0" fontId="5" fillId="0" borderId="11" xfId="0" applyFont="1" applyBorder="1"/>
    <xf numFmtId="0" fontId="0" fillId="0" borderId="12" xfId="0" applyBorder="1"/>
    <xf numFmtId="0" fontId="0" fillId="0" borderId="13" xfId="0" applyBorder="1"/>
    <xf numFmtId="3" fontId="2" fillId="0" borderId="13" xfId="0" applyNumberFormat="1" applyFont="1" applyBorder="1"/>
    <xf numFmtId="3" fontId="6" fillId="0" borderId="13" xfId="0" applyNumberFormat="1" applyFont="1" applyBorder="1"/>
    <xf numFmtId="0" fontId="0" fillId="0" borderId="14" xfId="0" applyBorder="1"/>
    <xf numFmtId="0" fontId="1" fillId="0" borderId="6" xfId="0" applyFont="1" applyFill="1" applyBorder="1"/>
    <xf numFmtId="0" fontId="0" fillId="0" borderId="6" xfId="0" applyFill="1" applyBorder="1"/>
    <xf numFmtId="3" fontId="2" fillId="0" borderId="6" xfId="0" applyNumberFormat="1" applyFont="1" applyBorder="1"/>
    <xf numFmtId="0" fontId="4" fillId="0" borderId="14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/>
    <xf numFmtId="3" fontId="6" fillId="0" borderId="0" xfId="0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3" fontId="7" fillId="0" borderId="3" xfId="0" applyNumberFormat="1" applyFont="1" applyBorder="1"/>
    <xf numFmtId="3" fontId="7" fillId="0" borderId="13" xfId="0" applyNumberFormat="1" applyFont="1" applyBorder="1"/>
    <xf numFmtId="3" fontId="8" fillId="0" borderId="13" xfId="0" applyNumberFormat="1" applyFont="1" applyBorder="1"/>
    <xf numFmtId="0" fontId="9" fillId="0" borderId="0" xfId="0" applyFont="1"/>
    <xf numFmtId="0" fontId="0" fillId="3" borderId="12" xfId="0" applyFill="1" applyBorder="1"/>
    <xf numFmtId="0" fontId="0" fillId="3" borderId="13" xfId="0" applyFill="1" applyBorder="1"/>
    <xf numFmtId="3" fontId="0" fillId="3" borderId="13" xfId="0" applyNumberFormat="1" applyFill="1" applyBorder="1"/>
    <xf numFmtId="14" fontId="1" fillId="4" borderId="5" xfId="0" applyNumberFormat="1" applyFont="1" applyFill="1" applyBorder="1"/>
    <xf numFmtId="0" fontId="1" fillId="4" borderId="6" xfId="0" applyFont="1" applyFill="1" applyBorder="1"/>
    <xf numFmtId="3" fontId="1" fillId="4" borderId="6" xfId="0" applyNumberFormat="1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0" fillId="4" borderId="10" xfId="0" applyFill="1" applyBorder="1"/>
    <xf numFmtId="0" fontId="0" fillId="4" borderId="1" xfId="0" applyFill="1" applyBorder="1"/>
    <xf numFmtId="3" fontId="1" fillId="4" borderId="1" xfId="0" applyNumberFormat="1" applyFont="1" applyFill="1" applyBorder="1"/>
    <xf numFmtId="0" fontId="0" fillId="4" borderId="0" xfId="0" applyFill="1" applyBorder="1"/>
    <xf numFmtId="0" fontId="0" fillId="4" borderId="9" xfId="0" applyFill="1" applyBorder="1"/>
    <xf numFmtId="3" fontId="1" fillId="4" borderId="13" xfId="0" applyNumberFormat="1" applyFont="1" applyFill="1" applyBorder="1"/>
    <xf numFmtId="0" fontId="0" fillId="4" borderId="12" xfId="0" applyFill="1" applyBorder="1"/>
    <xf numFmtId="0" fontId="0" fillId="4" borderId="13" xfId="0" applyFill="1" applyBorder="1"/>
    <xf numFmtId="3" fontId="1" fillId="4" borderId="17" xfId="0" applyNumberFormat="1" applyFont="1" applyFill="1" applyBorder="1"/>
    <xf numFmtId="0" fontId="0" fillId="4" borderId="18" xfId="0" applyFill="1" applyBorder="1"/>
    <xf numFmtId="0" fontId="0" fillId="4" borderId="19" xfId="0" applyFill="1" applyBorder="1" applyAlignment="1">
      <alignment wrapText="1"/>
    </xf>
    <xf numFmtId="0" fontId="2" fillId="0" borderId="0" xfId="0" applyFont="1"/>
    <xf numFmtId="14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55"/>
  <sheetViews>
    <sheetView tabSelected="1" workbookViewId="0">
      <selection activeCell="L19" sqref="L19"/>
    </sheetView>
  </sheetViews>
  <sheetFormatPr baseColWidth="10" defaultRowHeight="15" x14ac:dyDescent="0.25"/>
  <cols>
    <col min="2" max="2" width="41.28515625" customWidth="1"/>
    <col min="3" max="3" width="16.42578125" customWidth="1"/>
    <col min="7" max="7" width="67.7109375" customWidth="1"/>
  </cols>
  <sheetData>
    <row r="5" spans="1:7" ht="15.75" x14ac:dyDescent="0.25">
      <c r="A5" s="73" t="s">
        <v>0</v>
      </c>
      <c r="G5" s="74">
        <v>44313</v>
      </c>
    </row>
    <row r="7" spans="1:7" ht="15.75" thickBot="1" x14ac:dyDescent="0.3">
      <c r="B7" s="1"/>
      <c r="C7" s="1"/>
    </row>
    <row r="8" spans="1:7" x14ac:dyDescent="0.25">
      <c r="A8" s="21" t="s">
        <v>22</v>
      </c>
      <c r="B8" s="22" t="s">
        <v>1</v>
      </c>
      <c r="C8" s="23"/>
      <c r="D8" s="23" t="s">
        <v>19</v>
      </c>
      <c r="E8" s="23"/>
      <c r="F8" s="23"/>
      <c r="G8" s="24" t="s">
        <v>13</v>
      </c>
    </row>
    <row r="9" spans="1:7" x14ac:dyDescent="0.25">
      <c r="A9" s="28">
        <v>2335</v>
      </c>
      <c r="B9" s="3" t="s">
        <v>14</v>
      </c>
      <c r="C9" s="3"/>
      <c r="D9" s="4">
        <v>7260000</v>
      </c>
      <c r="E9" s="3"/>
      <c r="F9" s="3"/>
      <c r="G9" s="29" t="s">
        <v>6</v>
      </c>
    </row>
    <row r="10" spans="1:7" x14ac:dyDescent="0.25">
      <c r="A10" s="28"/>
      <c r="B10" s="3" t="s">
        <v>12</v>
      </c>
      <c r="C10" s="3"/>
      <c r="D10" s="4">
        <v>240000</v>
      </c>
      <c r="E10" s="3"/>
      <c r="F10" s="3"/>
      <c r="G10" s="29" t="s">
        <v>6</v>
      </c>
    </row>
    <row r="11" spans="1:7" x14ac:dyDescent="0.25">
      <c r="A11" s="28"/>
      <c r="B11" s="3" t="s">
        <v>15</v>
      </c>
      <c r="C11" s="3"/>
      <c r="D11" s="5">
        <f>SUM(D9:D10)</f>
        <v>7500000</v>
      </c>
      <c r="E11" s="3"/>
      <c r="F11" s="3"/>
      <c r="G11" s="29"/>
    </row>
    <row r="12" spans="1:7" x14ac:dyDescent="0.25">
      <c r="A12" s="25"/>
      <c r="B12" s="10"/>
      <c r="C12" s="10"/>
      <c r="D12" s="10"/>
      <c r="E12" s="2" t="s">
        <v>20</v>
      </c>
      <c r="F12" s="2" t="s">
        <v>21</v>
      </c>
      <c r="G12" s="31" t="s">
        <v>17</v>
      </c>
    </row>
    <row r="13" spans="1:7" x14ac:dyDescent="0.25">
      <c r="A13" s="28">
        <v>2335</v>
      </c>
      <c r="B13" s="2" t="s">
        <v>4</v>
      </c>
      <c r="C13" s="2" t="s">
        <v>23</v>
      </c>
      <c r="D13" s="2"/>
      <c r="E13" s="7">
        <v>7725820</v>
      </c>
      <c r="F13" s="2"/>
      <c r="G13" s="31" t="s">
        <v>11</v>
      </c>
    </row>
    <row r="14" spans="1:7" x14ac:dyDescent="0.25">
      <c r="A14" s="28"/>
      <c r="B14" s="2" t="s">
        <v>18</v>
      </c>
      <c r="C14" s="2"/>
      <c r="D14" s="2"/>
      <c r="E14" s="7">
        <v>240000</v>
      </c>
      <c r="F14" s="2"/>
      <c r="G14" s="31" t="s">
        <v>6</v>
      </c>
    </row>
    <row r="15" spans="1:7" s="6" customFormat="1" ht="15.75" thickBot="1" x14ac:dyDescent="0.3">
      <c r="A15" s="34"/>
      <c r="B15" s="35" t="s">
        <v>29</v>
      </c>
      <c r="C15" s="35"/>
      <c r="D15" s="35"/>
      <c r="E15" s="36">
        <f>SUM(E13:E14)</f>
        <v>7965820</v>
      </c>
      <c r="F15" s="37">
        <f>D11-E15</f>
        <v>-465820</v>
      </c>
      <c r="G15" s="38"/>
    </row>
    <row r="16" spans="1:7" s="6" customFormat="1" x14ac:dyDescent="0.25">
      <c r="A16" s="10" t="s">
        <v>37</v>
      </c>
      <c r="B16" s="10"/>
      <c r="C16" s="10"/>
      <c r="D16" s="10"/>
      <c r="E16" s="14"/>
      <c r="F16" s="15"/>
      <c r="G16" s="10"/>
    </row>
    <row r="17" spans="1:7" ht="15.75" thickBot="1" x14ac:dyDescent="0.3"/>
    <row r="18" spans="1:7" x14ac:dyDescent="0.25">
      <c r="A18" s="21" t="s">
        <v>22</v>
      </c>
      <c r="B18" s="39" t="s">
        <v>27</v>
      </c>
      <c r="C18" s="40"/>
      <c r="D18" s="23" t="s">
        <v>19</v>
      </c>
      <c r="E18" s="23"/>
      <c r="F18" s="23"/>
      <c r="G18" s="24" t="s">
        <v>13</v>
      </c>
    </row>
    <row r="19" spans="1:7" x14ac:dyDescent="0.25">
      <c r="A19" s="28">
        <v>6207</v>
      </c>
      <c r="B19" s="3" t="s">
        <v>3</v>
      </c>
      <c r="C19" s="3"/>
      <c r="D19" s="4">
        <v>600000</v>
      </c>
      <c r="E19" s="3"/>
      <c r="F19" s="3"/>
      <c r="G19" s="29" t="s">
        <v>6</v>
      </c>
    </row>
    <row r="20" spans="1:7" x14ac:dyDescent="0.25">
      <c r="A20" s="28"/>
      <c r="B20" s="3" t="s">
        <v>15</v>
      </c>
      <c r="C20" s="3"/>
      <c r="D20" s="5">
        <f>SUM(D18:D19)</f>
        <v>600000</v>
      </c>
      <c r="E20" s="3"/>
      <c r="F20" s="3"/>
      <c r="G20" s="29"/>
    </row>
    <row r="21" spans="1:7" x14ac:dyDescent="0.25">
      <c r="A21" s="28"/>
      <c r="B21" s="2"/>
      <c r="C21" s="2"/>
      <c r="D21" s="2"/>
      <c r="E21" s="18" t="s">
        <v>20</v>
      </c>
      <c r="F21" s="18" t="s">
        <v>21</v>
      </c>
      <c r="G21" s="31" t="s">
        <v>17</v>
      </c>
    </row>
    <row r="22" spans="1:7" x14ac:dyDescent="0.25">
      <c r="A22" s="28">
        <v>6207</v>
      </c>
      <c r="B22" s="2" t="s">
        <v>16</v>
      </c>
      <c r="C22" s="2"/>
      <c r="D22" s="2"/>
      <c r="E22" s="7">
        <v>716125</v>
      </c>
      <c r="F22" s="9"/>
      <c r="G22" s="31" t="s">
        <v>5</v>
      </c>
    </row>
    <row r="23" spans="1:7" ht="15.75" thickBot="1" x14ac:dyDescent="0.3">
      <c r="A23" s="34"/>
      <c r="B23" s="35" t="s">
        <v>29</v>
      </c>
      <c r="C23" s="35"/>
      <c r="D23" s="35"/>
      <c r="E23" s="36">
        <f>SUM(E21:E22)</f>
        <v>716125</v>
      </c>
      <c r="F23" s="37">
        <f>D19-E23</f>
        <v>-116125</v>
      </c>
      <c r="G23" s="38"/>
    </row>
    <row r="25" spans="1:7" ht="15.75" thickBot="1" x14ac:dyDescent="0.3"/>
    <row r="26" spans="1:7" x14ac:dyDescent="0.25">
      <c r="A26" s="21" t="s">
        <v>22</v>
      </c>
      <c r="B26" s="22" t="s">
        <v>7</v>
      </c>
      <c r="C26" s="23"/>
      <c r="D26" s="23" t="s">
        <v>19</v>
      </c>
      <c r="E26" s="23"/>
      <c r="F26" s="23"/>
      <c r="G26" s="24" t="s">
        <v>13</v>
      </c>
    </row>
    <row r="27" spans="1:7" x14ac:dyDescent="0.25">
      <c r="A27" s="25">
        <v>2334</v>
      </c>
      <c r="B27" s="11" t="s">
        <v>2</v>
      </c>
      <c r="C27" s="11"/>
      <c r="D27" s="26">
        <v>6140000</v>
      </c>
      <c r="E27" s="11"/>
      <c r="F27" s="11"/>
      <c r="G27" s="27" t="s">
        <v>6</v>
      </c>
    </row>
    <row r="28" spans="1:7" x14ac:dyDescent="0.25">
      <c r="A28" s="28"/>
      <c r="B28" s="3" t="s">
        <v>12</v>
      </c>
      <c r="C28" s="3"/>
      <c r="D28" s="4">
        <v>300000</v>
      </c>
      <c r="E28" s="3"/>
      <c r="F28" s="3"/>
      <c r="G28" s="29" t="s">
        <v>6</v>
      </c>
    </row>
    <row r="29" spans="1:7" x14ac:dyDescent="0.25">
      <c r="A29" s="28"/>
      <c r="B29" s="3" t="s">
        <v>15</v>
      </c>
      <c r="C29" s="3"/>
      <c r="D29" s="5">
        <f>SUM(D27:D28)</f>
        <v>6440000</v>
      </c>
      <c r="E29" s="3"/>
      <c r="F29" s="3"/>
      <c r="G29" s="29"/>
    </row>
    <row r="30" spans="1:7" x14ac:dyDescent="0.25">
      <c r="A30" s="30"/>
      <c r="B30" s="12"/>
      <c r="C30" s="12"/>
      <c r="D30" s="13"/>
      <c r="E30" s="19" t="s">
        <v>20</v>
      </c>
      <c r="F30" s="19" t="s">
        <v>21</v>
      </c>
      <c r="G30" s="31" t="s">
        <v>17</v>
      </c>
    </row>
    <row r="31" spans="1:7" x14ac:dyDescent="0.25">
      <c r="A31" s="28">
        <v>2334</v>
      </c>
      <c r="B31" s="2" t="s">
        <v>26</v>
      </c>
      <c r="C31" s="2" t="s">
        <v>10</v>
      </c>
      <c r="D31" s="2"/>
      <c r="E31" s="7">
        <v>6145258</v>
      </c>
      <c r="F31" s="2"/>
      <c r="G31" s="31" t="s">
        <v>9</v>
      </c>
    </row>
    <row r="32" spans="1:7" x14ac:dyDescent="0.25">
      <c r="A32" s="32"/>
      <c r="B32" s="16" t="s">
        <v>24</v>
      </c>
      <c r="C32" s="16"/>
      <c r="D32" s="16"/>
      <c r="E32" s="17">
        <v>1491225</v>
      </c>
      <c r="F32" s="16"/>
      <c r="G32" s="33" t="s">
        <v>9</v>
      </c>
    </row>
    <row r="33" spans="1:7" x14ac:dyDescent="0.25">
      <c r="A33" s="32"/>
      <c r="B33" s="16" t="s">
        <v>25</v>
      </c>
      <c r="C33" s="16"/>
      <c r="D33" s="16"/>
      <c r="E33" s="17">
        <f>E31+E32</f>
        <v>7636483</v>
      </c>
      <c r="F33" s="17"/>
      <c r="G33" s="33" t="s">
        <v>9</v>
      </c>
    </row>
    <row r="34" spans="1:7" x14ac:dyDescent="0.25">
      <c r="A34" s="28"/>
      <c r="B34" s="2" t="s">
        <v>18</v>
      </c>
      <c r="C34" s="2"/>
      <c r="D34" s="7"/>
      <c r="E34" s="7">
        <v>300000</v>
      </c>
      <c r="F34" s="7"/>
      <c r="G34" s="31" t="s">
        <v>6</v>
      </c>
    </row>
    <row r="35" spans="1:7" x14ac:dyDescent="0.25">
      <c r="A35" s="28"/>
      <c r="B35" s="2" t="s">
        <v>8</v>
      </c>
      <c r="C35" s="2"/>
      <c r="D35" s="2"/>
      <c r="E35" s="7">
        <v>586975</v>
      </c>
      <c r="F35" s="2"/>
      <c r="G35" s="31" t="s">
        <v>5</v>
      </c>
    </row>
    <row r="36" spans="1:7" ht="15.75" thickBot="1" x14ac:dyDescent="0.3">
      <c r="A36" s="34"/>
      <c r="B36" s="35" t="s">
        <v>29</v>
      </c>
      <c r="C36" s="35"/>
      <c r="D36" s="35"/>
      <c r="E36" s="36">
        <f>E31+E34+E35</f>
        <v>7032233</v>
      </c>
      <c r="F36" s="37">
        <f>D29-E36</f>
        <v>-592233</v>
      </c>
      <c r="G36" s="38"/>
    </row>
    <row r="37" spans="1:7" ht="15.75" thickBot="1" x14ac:dyDescent="0.3">
      <c r="A37" s="10"/>
      <c r="B37" s="10"/>
      <c r="C37" s="10"/>
      <c r="D37" s="10"/>
      <c r="E37" s="14"/>
      <c r="F37" s="46"/>
      <c r="G37" s="10"/>
    </row>
    <row r="38" spans="1:7" x14ac:dyDescent="0.25">
      <c r="A38" s="21"/>
      <c r="B38" s="39" t="s">
        <v>35</v>
      </c>
      <c r="C38" s="22" t="s">
        <v>36</v>
      </c>
      <c r="D38" s="41" t="s">
        <v>19</v>
      </c>
      <c r="E38" s="22" t="s">
        <v>20</v>
      </c>
      <c r="F38" s="22" t="s">
        <v>21</v>
      </c>
      <c r="G38" s="24"/>
    </row>
    <row r="39" spans="1:7" x14ac:dyDescent="0.25">
      <c r="A39" s="28"/>
      <c r="B39" s="2" t="s">
        <v>28</v>
      </c>
      <c r="C39" s="2"/>
      <c r="D39" s="2"/>
      <c r="E39" s="8">
        <f>E15+E23+E36</f>
        <v>15714178</v>
      </c>
      <c r="F39" s="2"/>
      <c r="G39" s="31"/>
    </row>
    <row r="40" spans="1:7" x14ac:dyDescent="0.25">
      <c r="A40" s="28"/>
      <c r="B40" s="2" t="s">
        <v>31</v>
      </c>
      <c r="C40" s="2"/>
      <c r="D40" s="7">
        <f>D11+D20+D29</f>
        <v>14540000</v>
      </c>
      <c r="E40" s="2"/>
      <c r="F40" s="20">
        <f>F36+F23+F15</f>
        <v>-1174178</v>
      </c>
      <c r="G40" s="31"/>
    </row>
    <row r="41" spans="1:7" ht="16.5" thickBot="1" x14ac:dyDescent="0.3">
      <c r="A41" s="54"/>
      <c r="B41" s="55" t="s">
        <v>30</v>
      </c>
      <c r="C41" s="56">
        <v>14735000</v>
      </c>
      <c r="D41" s="35"/>
      <c r="E41" s="35"/>
      <c r="F41" s="51">
        <f>C41-E39</f>
        <v>-979178</v>
      </c>
      <c r="G41" s="42" t="s">
        <v>32</v>
      </c>
    </row>
    <row r="42" spans="1:7" ht="15.75" thickBot="1" x14ac:dyDescent="0.3"/>
    <row r="43" spans="1:7" x14ac:dyDescent="0.25">
      <c r="A43" s="21"/>
      <c r="B43" s="22" t="s">
        <v>38</v>
      </c>
      <c r="C43" s="23"/>
      <c r="D43" s="23"/>
      <c r="E43" s="23"/>
      <c r="F43" s="23"/>
      <c r="G43" s="24"/>
    </row>
    <row r="44" spans="1:7" ht="16.5" thickBot="1" x14ac:dyDescent="0.3">
      <c r="A44" s="47"/>
      <c r="B44" s="48" t="s">
        <v>33</v>
      </c>
      <c r="C44" s="48"/>
      <c r="D44" s="48"/>
      <c r="E44" s="52">
        <f>E39*-0.05</f>
        <v>-785708.9</v>
      </c>
      <c r="F44" s="48"/>
      <c r="G44" s="49"/>
    </row>
    <row r="45" spans="1:7" ht="15.75" thickBot="1" x14ac:dyDescent="0.3"/>
    <row r="46" spans="1:7" ht="16.5" thickBot="1" x14ac:dyDescent="0.3">
      <c r="A46" s="43"/>
      <c r="B46" s="44" t="s">
        <v>45</v>
      </c>
      <c r="C46" s="44"/>
      <c r="D46" s="44"/>
      <c r="E46" s="44"/>
      <c r="F46" s="50">
        <f>E44+F41</f>
        <v>-1764886.9</v>
      </c>
      <c r="G46" s="45" t="s">
        <v>34</v>
      </c>
    </row>
    <row r="47" spans="1:7" ht="15.75" thickBot="1" x14ac:dyDescent="0.3"/>
    <row r="48" spans="1:7" x14ac:dyDescent="0.25">
      <c r="A48" s="57">
        <v>44313</v>
      </c>
      <c r="B48" s="58" t="s">
        <v>40</v>
      </c>
      <c r="C48" s="58"/>
      <c r="D48" s="58"/>
      <c r="E48" s="59">
        <v>2000000</v>
      </c>
      <c r="F48" s="60"/>
      <c r="G48" s="61" t="s">
        <v>41</v>
      </c>
    </row>
    <row r="49" spans="1:7" x14ac:dyDescent="0.25">
      <c r="A49" s="62"/>
      <c r="B49" s="63" t="s">
        <v>43</v>
      </c>
      <c r="C49" s="63"/>
      <c r="D49" s="63"/>
      <c r="E49" s="64">
        <f>C41+E48</f>
        <v>16735000</v>
      </c>
      <c r="F49" s="65"/>
      <c r="G49" s="66"/>
    </row>
    <row r="50" spans="1:7" ht="15.75" thickBot="1" x14ac:dyDescent="0.3">
      <c r="A50" s="62"/>
      <c r="B50" s="63" t="s">
        <v>42</v>
      </c>
      <c r="C50" s="63"/>
      <c r="D50" s="63"/>
      <c r="E50" s="67">
        <f>E39-E44</f>
        <v>16499886.9</v>
      </c>
      <c r="F50" s="65"/>
      <c r="G50" s="66"/>
    </row>
    <row r="51" spans="1:7" ht="30.75" thickBot="1" x14ac:dyDescent="0.3">
      <c r="A51" s="68"/>
      <c r="B51" s="69" t="s">
        <v>44</v>
      </c>
      <c r="C51" s="69"/>
      <c r="D51" s="69"/>
      <c r="E51" s="70">
        <f>E49-E50</f>
        <v>235113.09999999963</v>
      </c>
      <c r="F51" s="71"/>
      <c r="G51" s="72" t="s">
        <v>46</v>
      </c>
    </row>
    <row r="55" spans="1:7" ht="15.75" x14ac:dyDescent="0.3">
      <c r="B55" s="53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Valderhaug</dc:creator>
  <cp:lastModifiedBy>Amund Hjelle</cp:lastModifiedBy>
  <cp:lastPrinted>2021-04-26T11:21:21Z</cp:lastPrinted>
  <dcterms:created xsi:type="dcterms:W3CDTF">2021-04-26T10:56:08Z</dcterms:created>
  <dcterms:modified xsi:type="dcterms:W3CDTF">2021-05-03T11:38:34Z</dcterms:modified>
</cp:coreProperties>
</file>